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220" windowHeight="8835" activeTab="0"/>
  </bookViews>
  <sheets>
    <sheet name="Instructions" sheetId="1" r:id="rId1"/>
    <sheet name="Main sheet" sheetId="2" r:id="rId2"/>
    <sheet name="Calculations" sheetId="3" r:id="rId3"/>
  </sheets>
  <definedNames>
    <definedName name="Gallons">#REF!</definedName>
    <definedName name="Rain_Event" localSheetId="1">'Main sheet'!$B$7</definedName>
    <definedName name="Rain_Event">'Instructions'!$B$7</definedName>
    <definedName name="total_gallons">#REF!</definedName>
  </definedNames>
  <calcPr fullCalcOnLoad="1"/>
</workbook>
</file>

<file path=xl/sharedStrings.xml><?xml version="1.0" encoding="utf-8"?>
<sst xmlns="http://schemas.openxmlformats.org/spreadsheetml/2006/main" count="104" uniqueCount="70">
  <si>
    <t>Enter your impervious surface areas:</t>
  </si>
  <si>
    <t>Area 1</t>
  </si>
  <si>
    <t>Area 2</t>
  </si>
  <si>
    <t>Area 3</t>
  </si>
  <si>
    <t>Area 4</t>
  </si>
  <si>
    <t>Driveway</t>
  </si>
  <si>
    <t>Area 5</t>
  </si>
  <si>
    <t>Total</t>
  </si>
  <si>
    <t>Rain Event</t>
  </si>
  <si>
    <t>inches</t>
  </si>
  <si>
    <t>Area Name</t>
  </si>
  <si>
    <t>Shed</t>
  </si>
  <si>
    <t>Area 6</t>
  </si>
  <si>
    <t>Walkway 1</t>
  </si>
  <si>
    <t>Walkway 2</t>
  </si>
  <si>
    <t>Area 7</t>
  </si>
  <si>
    <t>Area 8</t>
  </si>
  <si>
    <t>Area 9</t>
  </si>
  <si>
    <t>Area 10</t>
  </si>
  <si>
    <t>Area 11</t>
  </si>
  <si>
    <t>Area 12</t>
  </si>
  <si>
    <t>Enter your mitigations:</t>
  </si>
  <si>
    <t>Downspout 1</t>
  </si>
  <si>
    <t>Downspout 2</t>
  </si>
  <si>
    <t>Downspout 3</t>
  </si>
  <si>
    <t>Downspout 4</t>
  </si>
  <si>
    <t>Rain Barrel</t>
  </si>
  <si>
    <t>Rain Gardens</t>
  </si>
  <si>
    <t>Infiltration</t>
  </si>
  <si>
    <t>Rain Barrels</t>
  </si>
  <si>
    <t>Mutiply the number of Rain barrels by the number of gallons each holds.  The rain barrels we're building hold 55 gallons.</t>
  </si>
  <si>
    <t>capacity</t>
  </si>
  <si>
    <t>Quantity</t>
  </si>
  <si>
    <t>Total Gallons</t>
  </si>
  <si>
    <t>Garden 1</t>
  </si>
  <si>
    <t>length</t>
  </si>
  <si>
    <t xml:space="preserve">width </t>
  </si>
  <si>
    <t>total gallons</t>
  </si>
  <si>
    <t>depth</t>
  </si>
  <si>
    <t>Garden 2</t>
  </si>
  <si>
    <t>Garden 3</t>
  </si>
  <si>
    <t>Garden 4</t>
  </si>
  <si>
    <t>Calculate Stormwater Runoff and Mitigation:</t>
  </si>
  <si>
    <t>Enter information for each area that creates or collects runoff.  For downspouts, enter the dimensions for the footprint of the portion of roof that is serviced by that downspout.  Roof pitch doesn't matter, because the same amount of rain falls on an area regardless of roof pitch.  This spreadsheet assumes a 1 inch rainstorm, since if you mitigate for a 1 inch rainstorm, you mitigate 90% of the typical year's runoff pollution problems.</t>
  </si>
  <si>
    <t>The goal for managing stormwater runoff is to keep 100% of the stormwater that falls on your property on your property.  This worksheet will help you figure out how much stormwater hits impervious surface on your property, and how the mitigations you put in place address each surface.  Mitigations are entered for each area that you've identified, since, for example, a rain garden can only manage the downspout(s) to which it is connected.</t>
  </si>
  <si>
    <t>(A 1-inch rain event is used, because 90% of all pollution and nutrients can be filtered with management of the first 1" of rain.)</t>
  </si>
  <si>
    <t>Mitigations are entered for each impervious area, since you usually can't use a single mitigation to service multiple areas.  You can use multiple mitigations to service a single area, however -- such as a rain barrel in conjunction with a rain garden.  Use the Calculations page to work out how many gallons of water your mitigation can manage, and then enter the amount in gallons on this worksheet.</t>
  </si>
  <si>
    <t>Lot</t>
  </si>
  <si>
    <t>Impervious Percentage</t>
  </si>
  <si>
    <t>Square feet</t>
  </si>
  <si>
    <t>Length (feet)</t>
  </si>
  <si>
    <t>Width (feet)</t>
  </si>
  <si>
    <t>Gardens/ Rain Gardens</t>
  </si>
  <si>
    <t>Pervious Surfaces</t>
  </si>
  <si>
    <t>Impacted</t>
  </si>
  <si>
    <t>Ex. Rain Garden</t>
  </si>
  <si>
    <t>Ex. Garden</t>
  </si>
  <si>
    <t>Mulitply the height, width, and depth of the rain garden in feet to get the volume in cubic feet, which is then converted to gallons.  In the rain garden example, the depth of 3-1/2" is entered as =3.5/12 to get the depth in feet. For regular gardens, the depth is entered as 1/12, because a garden will absorb all the water from a 1 inch rain storm.</t>
  </si>
  <si>
    <t>The table below includes sample information.  Use it as a reference for building your own table.  In this example, you can see that the rain garden at the end of Downspout 2 handles 100% of the rain from a 1" event.  However, the rain barrels at Downspouts 3 and 4 only handle 20% of the rain volume, so a rain garden or infiltration trench should be added.  See the "Calculations" tab for methods to calculate gallons handled by gardens and rain gardens.</t>
  </si>
  <si>
    <t>Effective Impervious Percentage:</t>
  </si>
  <si>
    <t>ICM Ratings:</t>
  </si>
  <si>
    <t>0% - 10%</t>
  </si>
  <si>
    <t>Supporting</t>
  </si>
  <si>
    <t>&gt;10% - 25%</t>
  </si>
  <si>
    <t>&gt;25%</t>
  </si>
  <si>
    <t>Non-Supporting</t>
  </si>
  <si>
    <t>Gallons per Rain Event</t>
  </si>
  <si>
    <t>Percent Managed</t>
  </si>
  <si>
    <t>Effective Impervious Percentage</t>
  </si>
  <si>
    <t>Rating: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</si>
</sst>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_(* #,##0.0_);_(* \(#,##0.0\);_(* &quot;-&quot;??_);_(@_)"/>
    <numFmt numFmtId="168" formatCode="_(* #,##0_);_(* \(#,##0\);_(* &quot;-&quot;??_);_(@_)"/>
    <numFmt numFmtId="169" formatCode="0.00000"/>
    <numFmt numFmtId="170" formatCode="0.000000"/>
    <numFmt numFmtId="171" formatCode="&quot;Yes&quot;;&quot;Yes&quot;;&quot;No&quot;"/>
    <numFmt numFmtId="172" formatCode="&quot;True&quot;;&quot;True&quot;;&quot;False&quot;"/>
    <numFmt numFmtId="173" formatCode="&quot;On&quot;;&quot;On&quot;;&quot;Off&quot;"/>
  </numFmts>
  <fonts count="2">
    <font>
      <sz val="10"/>
      <name val="Arial"/>
      <family val="0"/>
    </font>
    <font>
      <b/>
      <sz val="10"/>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9" fontId="0" fillId="0" borderId="0" xfId="19" applyAlignment="1">
      <alignment/>
    </xf>
    <xf numFmtId="168" fontId="0" fillId="0" borderId="0" xfId="15" applyNumberFormat="1" applyAlignment="1">
      <alignment/>
    </xf>
    <xf numFmtId="168" fontId="1" fillId="0" borderId="0" xfId="15" applyNumberFormat="1" applyFont="1" applyAlignment="1">
      <alignment/>
    </xf>
    <xf numFmtId="168" fontId="1" fillId="0" borderId="0" xfId="0" applyNumberFormat="1" applyFont="1" applyAlignment="1">
      <alignment/>
    </xf>
    <xf numFmtId="9" fontId="1" fillId="0" borderId="0" xfId="19" applyFont="1" applyAlignment="1">
      <alignment/>
    </xf>
    <xf numFmtId="0" fontId="0" fillId="0" borderId="0" xfId="0" applyAlignment="1">
      <alignment wrapText="1"/>
    </xf>
    <xf numFmtId="2" fontId="0" fillId="0" borderId="0" xfId="0" applyNumberFormat="1" applyAlignment="1">
      <alignment/>
    </xf>
    <xf numFmtId="1" fontId="0" fillId="0" borderId="0" xfId="0" applyNumberFormat="1" applyAlignment="1">
      <alignment/>
    </xf>
    <xf numFmtId="168" fontId="0" fillId="0" borderId="0" xfId="15" applyNumberFormat="1" applyAlignment="1">
      <alignment/>
    </xf>
    <xf numFmtId="9" fontId="0" fillId="0" borderId="0" xfId="19" applyAlignment="1">
      <alignment/>
    </xf>
    <xf numFmtId="0" fontId="1" fillId="0" borderId="0" xfId="0" applyFont="1" applyAlignment="1">
      <alignment horizontal="center" vertical="center" wrapText="1"/>
    </xf>
    <xf numFmtId="168" fontId="1" fillId="0" borderId="0" xfId="15" applyNumberFormat="1"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1" fillId="2" borderId="0" xfId="0" applyFont="1" applyFill="1" applyAlignment="1">
      <alignment/>
    </xf>
    <xf numFmtId="0" fontId="0" fillId="2" borderId="0" xfId="0" applyFill="1" applyAlignment="1">
      <alignment/>
    </xf>
    <xf numFmtId="168" fontId="1" fillId="2" borderId="0" xfId="15" applyNumberFormat="1" applyFont="1" applyFill="1" applyAlignment="1">
      <alignment/>
    </xf>
    <xf numFmtId="168" fontId="1" fillId="2" borderId="0" xfId="0" applyNumberFormat="1" applyFont="1" applyFill="1" applyAlignment="1">
      <alignment/>
    </xf>
    <xf numFmtId="168" fontId="0" fillId="2" borderId="0" xfId="15" applyNumberFormat="1" applyFill="1" applyAlignment="1">
      <alignment/>
    </xf>
    <xf numFmtId="9" fontId="0" fillId="2" borderId="0" xfId="19" applyFill="1" applyAlignment="1">
      <alignment/>
    </xf>
    <xf numFmtId="0" fontId="1" fillId="0" borderId="0" xfId="0" applyFont="1" applyAlignment="1" applyProtection="1">
      <alignment/>
      <protection locked="0"/>
    </xf>
    <xf numFmtId="0" fontId="0" fillId="0" borderId="0" xfId="0" applyAlignment="1" applyProtection="1">
      <alignment/>
      <protection locked="0"/>
    </xf>
    <xf numFmtId="168" fontId="1" fillId="0" borderId="0" xfId="15" applyNumberFormat="1" applyFont="1" applyAlignment="1" applyProtection="1">
      <alignment/>
      <protection locked="0"/>
    </xf>
    <xf numFmtId="168" fontId="0" fillId="0" borderId="0" xfId="15" applyNumberFormat="1" applyAlignment="1" applyProtection="1">
      <alignment/>
      <protection locked="0"/>
    </xf>
  </cellXfs>
  <cellStyles count="6">
    <cellStyle name="Normal" xfId="0"/>
    <cellStyle name="Comma" xfId="15"/>
    <cellStyle name="Comma [0]" xfId="16"/>
    <cellStyle name="Currency" xfId="17"/>
    <cellStyle name="Currency [0]" xfId="18"/>
    <cellStyle name="Percent" xfId="19"/>
  </cellStyles>
  <dxfs count="3">
    <dxf>
      <font>
        <color rgb="FF00FF00"/>
      </font>
      <fill>
        <patternFill>
          <bgColor rgb="FF969696"/>
        </patternFill>
      </fill>
      <border/>
    </dxf>
    <dxf>
      <font>
        <color rgb="FFFFFF00"/>
      </font>
      <fill>
        <patternFill>
          <bgColor rgb="FF969696"/>
        </patternFill>
      </fill>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9"/>
  <sheetViews>
    <sheetView tabSelected="1" workbookViewId="0" topLeftCell="A1">
      <selection activeCell="C27" sqref="C27"/>
    </sheetView>
  </sheetViews>
  <sheetFormatPr defaultColWidth="9.140625" defaultRowHeight="12.75"/>
  <cols>
    <col min="1" max="1" width="9.57421875" style="0" customWidth="1"/>
    <col min="2" max="2" width="13.7109375" style="0" customWidth="1"/>
    <col min="6" max="6" width="9.421875" style="3" customWidth="1"/>
    <col min="7" max="7" width="2.140625" style="0" customWidth="1"/>
    <col min="8" max="8" width="11.421875" style="3" customWidth="1"/>
    <col min="9" max="9" width="12.421875" style="3" customWidth="1"/>
    <col min="10" max="11" width="11.28125" style="3" customWidth="1"/>
    <col min="12" max="12" width="9.140625" style="3" customWidth="1"/>
    <col min="13" max="13" width="9.140625" style="2" customWidth="1"/>
  </cols>
  <sheetData>
    <row r="1" ht="12.75">
      <c r="A1" s="1" t="s">
        <v>42</v>
      </c>
    </row>
    <row r="3" spans="1:13" ht="39" customHeight="1">
      <c r="A3" s="14" t="s">
        <v>44</v>
      </c>
      <c r="B3" s="14"/>
      <c r="C3" s="14"/>
      <c r="D3" s="14"/>
      <c r="E3" s="14"/>
      <c r="F3" s="14"/>
      <c r="G3" s="14"/>
      <c r="H3" s="14"/>
      <c r="I3" s="14"/>
      <c r="J3" s="14"/>
      <c r="K3" s="14"/>
      <c r="L3" s="14"/>
      <c r="M3" s="14"/>
    </row>
    <row r="5" spans="1:13" ht="42" customHeight="1">
      <c r="A5" s="14" t="s">
        <v>58</v>
      </c>
      <c r="B5" s="14"/>
      <c r="C5" s="14"/>
      <c r="D5" s="14"/>
      <c r="E5" s="14"/>
      <c r="F5" s="14"/>
      <c r="G5" s="14"/>
      <c r="H5" s="14"/>
      <c r="I5" s="14"/>
      <c r="J5" s="14"/>
      <c r="K5" s="14"/>
      <c r="L5" s="14"/>
      <c r="M5" s="14"/>
    </row>
    <row r="7" spans="1:14" ht="12.75">
      <c r="A7" t="s">
        <v>8</v>
      </c>
      <c r="B7">
        <v>1</v>
      </c>
      <c r="C7" t="s">
        <v>9</v>
      </c>
      <c r="D7" s="15" t="s">
        <v>45</v>
      </c>
      <c r="E7" s="15"/>
      <c r="F7" s="15"/>
      <c r="G7" s="15"/>
      <c r="H7" s="15"/>
      <c r="I7" s="15"/>
      <c r="J7" s="15"/>
      <c r="K7" s="15"/>
      <c r="L7" s="15"/>
      <c r="M7" s="15"/>
      <c r="N7" s="15"/>
    </row>
    <row r="8" spans="4:14" ht="12.75">
      <c r="D8" s="15"/>
      <c r="E8" s="15"/>
      <c r="F8" s="15"/>
      <c r="G8" s="15"/>
      <c r="H8" s="15"/>
      <c r="I8" s="15"/>
      <c r="J8" s="15"/>
      <c r="K8" s="15"/>
      <c r="L8" s="15"/>
      <c r="M8" s="15"/>
      <c r="N8" s="15"/>
    </row>
    <row r="9" spans="1:2" ht="12.75">
      <c r="A9" t="s">
        <v>69</v>
      </c>
      <c r="B9" s="6" t="str">
        <f>IF(M14&lt;=0.1,"Supporting",IF(M14&lt;=0.25,"Impacted","Non-Supporting"))</f>
        <v>Supporting</v>
      </c>
    </row>
    <row r="11" spans="1:13" ht="12.75">
      <c r="A11" s="16" t="s">
        <v>0</v>
      </c>
      <c r="B11" s="17"/>
      <c r="C11" s="17"/>
      <c r="D11" s="17"/>
      <c r="E11" s="17"/>
      <c r="F11" s="18"/>
      <c r="G11" s="17"/>
      <c r="H11" s="19" t="s">
        <v>21</v>
      </c>
      <c r="I11" s="20"/>
      <c r="J11" s="20"/>
      <c r="K11" s="20"/>
      <c r="L11" s="20"/>
      <c r="M11" s="21"/>
    </row>
    <row r="12" spans="2:13" s="1" customFormat="1" ht="35.25" customHeight="1">
      <c r="B12" s="12" t="s">
        <v>10</v>
      </c>
      <c r="C12" s="12" t="s">
        <v>50</v>
      </c>
      <c r="D12" s="12" t="s">
        <v>51</v>
      </c>
      <c r="E12" s="12" t="s">
        <v>49</v>
      </c>
      <c r="F12" s="12" t="s">
        <v>66</v>
      </c>
      <c r="G12" s="16"/>
      <c r="H12" s="13" t="s">
        <v>26</v>
      </c>
      <c r="I12" s="13" t="s">
        <v>52</v>
      </c>
      <c r="J12" s="13" t="s">
        <v>28</v>
      </c>
      <c r="K12" s="13" t="s">
        <v>53</v>
      </c>
      <c r="L12" s="13" t="s">
        <v>33</v>
      </c>
      <c r="M12" s="13" t="s">
        <v>67</v>
      </c>
    </row>
    <row r="13" spans="1:13" s="1" customFormat="1" ht="12.75">
      <c r="A13" s="1" t="s">
        <v>47</v>
      </c>
      <c r="C13" s="1">
        <v>120</v>
      </c>
      <c r="D13" s="1">
        <v>60</v>
      </c>
      <c r="E13">
        <f>C13*D13</f>
        <v>7200</v>
      </c>
      <c r="F13" s="4">
        <f>(E13*Rain_Event/12)*7.48</f>
        <v>4488</v>
      </c>
      <c r="G13" s="16"/>
      <c r="H13" s="4"/>
      <c r="I13" s="4"/>
      <c r="J13" s="4"/>
      <c r="K13" s="4"/>
      <c r="L13" s="4"/>
      <c r="M13" s="6"/>
    </row>
    <row r="14" spans="1:13" s="1" customFormat="1" ht="12.75">
      <c r="A14" s="1" t="s">
        <v>48</v>
      </c>
      <c r="E14"/>
      <c r="F14" s="6">
        <f>F15/F13</f>
        <v>0.29444444444444445</v>
      </c>
      <c r="G14" s="16"/>
      <c r="H14" s="4" t="s">
        <v>59</v>
      </c>
      <c r="I14" s="4"/>
      <c r="J14" s="4"/>
      <c r="K14" s="4"/>
      <c r="L14" s="4"/>
      <c r="M14" s="6">
        <f>(F15-L15)/F13</f>
        <v>0.09356060606060608</v>
      </c>
    </row>
    <row r="15" spans="1:13" s="1" customFormat="1" ht="12.75">
      <c r="A15" s="1" t="s">
        <v>7</v>
      </c>
      <c r="E15" s="1">
        <f>SUM(E17:E34)</f>
        <v>2120</v>
      </c>
      <c r="F15" s="4">
        <f>(E15*Rain_Event/12)*7.48</f>
        <v>1321.4666666666667</v>
      </c>
      <c r="G15" s="16"/>
      <c r="H15" s="4"/>
      <c r="I15" s="4"/>
      <c r="J15" s="4"/>
      <c r="K15" s="4"/>
      <c r="L15" s="5">
        <f>SUM(L17:L29)</f>
        <v>901.5666666666666</v>
      </c>
      <c r="M15" s="6">
        <f>L15/F15</f>
        <v>0.6822469982847341</v>
      </c>
    </row>
    <row r="16" ht="12.75">
      <c r="G16" s="16"/>
    </row>
    <row r="17" spans="1:13" ht="12.75">
      <c r="A17" t="s">
        <v>1</v>
      </c>
      <c r="B17" t="s">
        <v>22</v>
      </c>
      <c r="C17">
        <v>15</v>
      </c>
      <c r="D17">
        <v>15</v>
      </c>
      <c r="E17">
        <f>C17*D17</f>
        <v>225</v>
      </c>
      <c r="F17" s="3">
        <f aca="true" t="shared" si="0" ref="F17:F29">(E17*Rain_Event/12)*7.48</f>
        <v>140.25</v>
      </c>
      <c r="G17" s="16"/>
      <c r="I17" s="3">
        <v>152</v>
      </c>
      <c r="L17" s="3">
        <f aca="true" t="shared" si="1" ref="L17:L29">IF(SUM(H17:K17)&gt;F17,F17,SUM(H17:K17))</f>
        <v>140.25</v>
      </c>
      <c r="M17" s="6">
        <f aca="true" t="shared" si="2" ref="M17:M24">L17/F17</f>
        <v>1</v>
      </c>
    </row>
    <row r="18" spans="1:13" ht="12.75">
      <c r="A18" t="s">
        <v>2</v>
      </c>
      <c r="B18" t="s">
        <v>23</v>
      </c>
      <c r="C18">
        <v>15</v>
      </c>
      <c r="D18">
        <v>15</v>
      </c>
      <c r="E18">
        <f>C18*D18</f>
        <v>225</v>
      </c>
      <c r="F18" s="3">
        <f t="shared" si="0"/>
        <v>140.25</v>
      </c>
      <c r="G18" s="16"/>
      <c r="I18" s="3">
        <f>7.48*7*10*0.29</f>
        <v>151.844</v>
      </c>
      <c r="L18" s="3">
        <f t="shared" si="1"/>
        <v>140.25</v>
      </c>
      <c r="M18" s="6">
        <f t="shared" si="2"/>
        <v>1</v>
      </c>
    </row>
    <row r="19" spans="1:13" ht="12.75">
      <c r="A19" t="s">
        <v>3</v>
      </c>
      <c r="B19" t="s">
        <v>24</v>
      </c>
      <c r="C19">
        <v>15</v>
      </c>
      <c r="D19">
        <v>31</v>
      </c>
      <c r="E19">
        <f>C19*D19</f>
        <v>465</v>
      </c>
      <c r="F19" s="3">
        <f t="shared" si="0"/>
        <v>289.85</v>
      </c>
      <c r="G19" s="16"/>
      <c r="H19" s="3">
        <v>55</v>
      </c>
      <c r="L19" s="3">
        <f t="shared" si="1"/>
        <v>55</v>
      </c>
      <c r="M19" s="6">
        <f t="shared" si="2"/>
        <v>0.18975332068311193</v>
      </c>
    </row>
    <row r="20" spans="1:13" ht="12.75">
      <c r="A20" t="s">
        <v>4</v>
      </c>
      <c r="B20" t="s">
        <v>25</v>
      </c>
      <c r="C20">
        <v>15</v>
      </c>
      <c r="D20">
        <v>31</v>
      </c>
      <c r="E20">
        <f>C20*D20</f>
        <v>465</v>
      </c>
      <c r="F20" s="3">
        <f t="shared" si="0"/>
        <v>289.85</v>
      </c>
      <c r="G20" s="16"/>
      <c r="H20" s="3">
        <v>55</v>
      </c>
      <c r="I20" s="3">
        <v>50</v>
      </c>
      <c r="L20" s="3">
        <f t="shared" si="1"/>
        <v>105</v>
      </c>
      <c r="M20" s="6">
        <f t="shared" si="2"/>
        <v>0.362256339485941</v>
      </c>
    </row>
    <row r="21" spans="1:13" ht="12.75">
      <c r="A21" t="s">
        <v>6</v>
      </c>
      <c r="B21" t="s">
        <v>11</v>
      </c>
      <c r="C21">
        <v>8</v>
      </c>
      <c r="D21">
        <v>10</v>
      </c>
      <c r="E21">
        <f aca="true" t="shared" si="3" ref="E21:E29">C21*D21</f>
        <v>80</v>
      </c>
      <c r="F21" s="3">
        <f t="shared" si="0"/>
        <v>49.866666666666674</v>
      </c>
      <c r="G21" s="16"/>
      <c r="I21" s="3">
        <v>50</v>
      </c>
      <c r="L21" s="3">
        <f>IF(SUM(H21:J21)&gt;F21,F21,SUM(H21:J21))</f>
        <v>49.866666666666674</v>
      </c>
      <c r="M21" s="6">
        <f t="shared" si="2"/>
        <v>1</v>
      </c>
    </row>
    <row r="22" spans="1:13" ht="12.75">
      <c r="A22" t="s">
        <v>12</v>
      </c>
      <c r="B22" t="s">
        <v>5</v>
      </c>
      <c r="C22">
        <v>60</v>
      </c>
      <c r="D22">
        <v>8</v>
      </c>
      <c r="E22">
        <f t="shared" si="3"/>
        <v>480</v>
      </c>
      <c r="F22" s="3">
        <f t="shared" si="0"/>
        <v>299.20000000000005</v>
      </c>
      <c r="G22" s="16"/>
      <c r="K22" s="3">
        <v>299</v>
      </c>
      <c r="L22" s="3">
        <f t="shared" si="1"/>
        <v>299</v>
      </c>
      <c r="M22" s="6">
        <f t="shared" si="2"/>
        <v>0.9993315508021389</v>
      </c>
    </row>
    <row r="23" spans="1:13" ht="12.75">
      <c r="A23" t="s">
        <v>15</v>
      </c>
      <c r="B23" t="s">
        <v>13</v>
      </c>
      <c r="C23">
        <v>30</v>
      </c>
      <c r="D23">
        <v>2</v>
      </c>
      <c r="E23">
        <f t="shared" si="3"/>
        <v>60</v>
      </c>
      <c r="F23" s="3">
        <f t="shared" si="0"/>
        <v>37.400000000000006</v>
      </c>
      <c r="G23" s="16"/>
      <c r="I23" s="3">
        <v>38</v>
      </c>
      <c r="L23" s="3">
        <f t="shared" si="1"/>
        <v>37.400000000000006</v>
      </c>
      <c r="M23" s="6">
        <f t="shared" si="2"/>
        <v>1</v>
      </c>
    </row>
    <row r="24" spans="1:13" ht="12.75">
      <c r="A24" t="s">
        <v>16</v>
      </c>
      <c r="B24" t="s">
        <v>14</v>
      </c>
      <c r="C24">
        <v>60</v>
      </c>
      <c r="D24">
        <v>2</v>
      </c>
      <c r="E24">
        <f t="shared" si="3"/>
        <v>120</v>
      </c>
      <c r="F24" s="3">
        <f t="shared" si="0"/>
        <v>74.80000000000001</v>
      </c>
      <c r="G24" s="16"/>
      <c r="K24" s="3">
        <v>75</v>
      </c>
      <c r="L24" s="3">
        <f t="shared" si="1"/>
        <v>74.80000000000001</v>
      </c>
      <c r="M24" s="6">
        <f t="shared" si="2"/>
        <v>1</v>
      </c>
    </row>
    <row r="25" spans="1:13" ht="12.75">
      <c r="A25" t="s">
        <v>17</v>
      </c>
      <c r="E25">
        <f t="shared" si="3"/>
        <v>0</v>
      </c>
      <c r="F25" s="3">
        <f t="shared" si="0"/>
        <v>0</v>
      </c>
      <c r="G25" s="16"/>
      <c r="L25" s="3">
        <f t="shared" si="1"/>
        <v>0</v>
      </c>
      <c r="M25" s="6"/>
    </row>
    <row r="26" spans="1:13" ht="12.75">
      <c r="A26" t="s">
        <v>18</v>
      </c>
      <c r="E26">
        <f t="shared" si="3"/>
        <v>0</v>
      </c>
      <c r="F26" s="3">
        <f t="shared" si="0"/>
        <v>0</v>
      </c>
      <c r="G26" s="16"/>
      <c r="L26" s="3">
        <f t="shared" si="1"/>
        <v>0</v>
      </c>
      <c r="M26" s="6"/>
    </row>
    <row r="27" spans="1:13" ht="12.75">
      <c r="A27" t="s">
        <v>19</v>
      </c>
      <c r="E27">
        <f t="shared" si="3"/>
        <v>0</v>
      </c>
      <c r="F27" s="3">
        <f t="shared" si="0"/>
        <v>0</v>
      </c>
      <c r="G27" s="16"/>
      <c r="L27" s="3">
        <f t="shared" si="1"/>
        <v>0</v>
      </c>
      <c r="M27" s="6"/>
    </row>
    <row r="28" spans="1:13" ht="12.75">
      <c r="A28" t="s">
        <v>20</v>
      </c>
      <c r="E28">
        <f t="shared" si="3"/>
        <v>0</v>
      </c>
      <c r="F28" s="3">
        <f t="shared" si="0"/>
        <v>0</v>
      </c>
      <c r="G28" s="16"/>
      <c r="L28" s="3">
        <f t="shared" si="1"/>
        <v>0</v>
      </c>
      <c r="M28" s="6"/>
    </row>
    <row r="29" spans="12:13" ht="12.75">
      <c r="L29" s="3">
        <f t="shared" si="1"/>
        <v>0</v>
      </c>
      <c r="M29" s="6"/>
    </row>
  </sheetData>
  <sheetProtection sheet="1" objects="1" scenarios="1"/>
  <mergeCells count="3">
    <mergeCell ref="A3:M3"/>
    <mergeCell ref="A5:M5"/>
    <mergeCell ref="D7:N8"/>
  </mergeCells>
  <conditionalFormatting sqref="B9">
    <cfRule type="cellIs" priority="1" dxfId="0" operator="equal" stopIfTrue="1">
      <formula>"Supporting"</formula>
    </cfRule>
    <cfRule type="cellIs" priority="2" dxfId="1" operator="equal" stopIfTrue="1">
      <formula>"Impacted"</formula>
    </cfRule>
    <cfRule type="cellIs" priority="3" dxfId="2" operator="equal" stopIfTrue="1">
      <formula>"Non-Supporting"</formula>
    </cfRule>
  </conditionalFormatting>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29"/>
  <sheetViews>
    <sheetView workbookViewId="0" topLeftCell="A1">
      <selection activeCell="C22" sqref="C22"/>
    </sheetView>
  </sheetViews>
  <sheetFormatPr defaultColWidth="9.140625" defaultRowHeight="12.75"/>
  <cols>
    <col min="1" max="1" width="9.57421875" style="0" customWidth="1"/>
    <col min="2" max="2" width="13.7109375" style="0" customWidth="1"/>
    <col min="6" max="6" width="11.00390625" style="10" customWidth="1"/>
    <col min="7" max="7" width="2.140625" style="0" customWidth="1"/>
    <col min="8" max="8" width="12.140625" style="10" customWidth="1"/>
    <col min="9" max="9" width="12.421875" style="10" customWidth="1"/>
    <col min="10" max="11" width="11.28125" style="10" customWidth="1"/>
    <col min="12" max="12" width="9.140625" style="10" customWidth="1"/>
    <col min="13" max="13" width="9.140625" style="11" customWidth="1"/>
  </cols>
  <sheetData>
    <row r="1" ht="12.75">
      <c r="A1" s="1" t="s">
        <v>42</v>
      </c>
    </row>
    <row r="3" spans="1:13" ht="39" customHeight="1">
      <c r="A3" s="14" t="s">
        <v>43</v>
      </c>
      <c r="B3" s="14"/>
      <c r="C3" s="14"/>
      <c r="D3" s="14"/>
      <c r="E3" s="14"/>
      <c r="F3" s="14"/>
      <c r="G3" s="14"/>
      <c r="H3" s="14"/>
      <c r="I3" s="14"/>
      <c r="J3" s="14"/>
      <c r="K3" s="14"/>
      <c r="L3" s="14"/>
      <c r="M3" s="14"/>
    </row>
    <row r="5" spans="1:13" ht="39" customHeight="1">
      <c r="A5" s="14" t="s">
        <v>46</v>
      </c>
      <c r="B5" s="14"/>
      <c r="C5" s="14"/>
      <c r="D5" s="14"/>
      <c r="E5" s="14"/>
      <c r="F5" s="14"/>
      <c r="G5" s="14"/>
      <c r="H5" s="14"/>
      <c r="I5" s="14"/>
      <c r="J5" s="14"/>
      <c r="K5" s="14"/>
      <c r="L5" s="14"/>
      <c r="M5" s="14"/>
    </row>
    <row r="7" spans="1:10" ht="12.75">
      <c r="A7" t="s">
        <v>8</v>
      </c>
      <c r="B7">
        <v>1</v>
      </c>
      <c r="C7" t="s">
        <v>9</v>
      </c>
      <c r="H7" s="4" t="s">
        <v>60</v>
      </c>
      <c r="I7" s="4" t="s">
        <v>61</v>
      </c>
      <c r="J7" s="4" t="s">
        <v>62</v>
      </c>
    </row>
    <row r="8" spans="8:10" ht="12.75">
      <c r="H8" s="4"/>
      <c r="I8" s="4" t="s">
        <v>63</v>
      </c>
      <c r="J8" s="4" t="s">
        <v>54</v>
      </c>
    </row>
    <row r="9" spans="1:10" ht="12.75">
      <c r="A9" t="s">
        <v>69</v>
      </c>
      <c r="B9" s="6" t="e">
        <f>IF(M14&lt;=0.1,"Supporting",IF(M14&lt;=0.25,"Impacted","Non-Supporting"))</f>
        <v>#DIV/0!</v>
      </c>
      <c r="H9" s="4"/>
      <c r="I9" s="4" t="s">
        <v>64</v>
      </c>
      <c r="J9" s="4" t="s">
        <v>65</v>
      </c>
    </row>
    <row r="11" spans="1:13" ht="12.75">
      <c r="A11" s="16" t="s">
        <v>0</v>
      </c>
      <c r="B11" s="17"/>
      <c r="C11" s="17"/>
      <c r="D11" s="17"/>
      <c r="E11" s="17"/>
      <c r="F11" s="18"/>
      <c r="G11" s="17"/>
      <c r="H11" s="19" t="s">
        <v>21</v>
      </c>
      <c r="I11" s="20"/>
      <c r="J11" s="20"/>
      <c r="K11" s="20"/>
      <c r="L11" s="20"/>
      <c r="M11" s="21"/>
    </row>
    <row r="12" spans="2:13" s="1" customFormat="1" ht="38.25">
      <c r="B12" s="12" t="s">
        <v>10</v>
      </c>
      <c r="C12" s="12" t="s">
        <v>50</v>
      </c>
      <c r="D12" s="12" t="s">
        <v>51</v>
      </c>
      <c r="E12" s="12" t="s">
        <v>49</v>
      </c>
      <c r="F12" s="12" t="s">
        <v>66</v>
      </c>
      <c r="G12" s="16"/>
      <c r="H12" s="13" t="s">
        <v>26</v>
      </c>
      <c r="I12" s="13" t="s">
        <v>52</v>
      </c>
      <c r="J12" s="13" t="s">
        <v>28</v>
      </c>
      <c r="K12" s="13" t="s">
        <v>53</v>
      </c>
      <c r="L12" s="13" t="s">
        <v>33</v>
      </c>
      <c r="M12" s="13" t="s">
        <v>67</v>
      </c>
    </row>
    <row r="13" spans="1:13" s="1" customFormat="1" ht="12.75">
      <c r="A13" s="1" t="s">
        <v>47</v>
      </c>
      <c r="B13" s="22"/>
      <c r="C13" s="22">
        <v>0</v>
      </c>
      <c r="D13" s="22">
        <v>0</v>
      </c>
      <c r="E13">
        <f>C13*D13</f>
        <v>0</v>
      </c>
      <c r="F13" s="4">
        <f>(E13*Rain_Event/12)*7.48</f>
        <v>0</v>
      </c>
      <c r="G13" s="16"/>
      <c r="H13" s="24"/>
      <c r="I13" s="24"/>
      <c r="J13" s="24"/>
      <c r="K13" s="24"/>
      <c r="L13" s="4"/>
      <c r="M13" s="6"/>
    </row>
    <row r="14" spans="1:13" s="1" customFormat="1" ht="12.75">
      <c r="A14" s="1" t="s">
        <v>48</v>
      </c>
      <c r="B14" s="22"/>
      <c r="C14" s="22"/>
      <c r="D14" s="22"/>
      <c r="E14"/>
      <c r="F14" s="6" t="e">
        <f>F15/F13</f>
        <v>#DIV/0!</v>
      </c>
      <c r="G14" s="16"/>
      <c r="H14" s="24" t="s">
        <v>68</v>
      </c>
      <c r="I14" s="24"/>
      <c r="J14" s="24"/>
      <c r="K14" s="24"/>
      <c r="L14" s="4"/>
      <c r="M14" s="6" t="e">
        <f>(F15-L15)/F13</f>
        <v>#DIV/0!</v>
      </c>
    </row>
    <row r="15" spans="1:13" s="1" customFormat="1" ht="12.75">
      <c r="A15" s="1" t="s">
        <v>7</v>
      </c>
      <c r="B15" s="22"/>
      <c r="C15" s="22"/>
      <c r="D15" s="22"/>
      <c r="E15" s="1">
        <f>SUM(E17:E34)</f>
        <v>0</v>
      </c>
      <c r="F15" s="4">
        <f>(E15*Rain_Event/12)*7.48</f>
        <v>0</v>
      </c>
      <c r="G15" s="16"/>
      <c r="H15" s="24"/>
      <c r="I15" s="24"/>
      <c r="J15" s="24"/>
      <c r="K15" s="24"/>
      <c r="L15" s="5">
        <f>SUM(L17:L29)</f>
        <v>0</v>
      </c>
      <c r="M15" s="6">
        <f>IF(F15=0,0,L15/F15)</f>
        <v>0</v>
      </c>
    </row>
    <row r="16" spans="2:11" ht="12.75">
      <c r="B16" s="23"/>
      <c r="C16" s="23"/>
      <c r="D16" s="23"/>
      <c r="G16" s="17"/>
      <c r="H16" s="25"/>
      <c r="I16" s="25"/>
      <c r="J16" s="25"/>
      <c r="K16" s="25"/>
    </row>
    <row r="17" spans="1:13" ht="12.75">
      <c r="A17" t="s">
        <v>1</v>
      </c>
      <c r="B17" s="23"/>
      <c r="C17" s="23">
        <v>0</v>
      </c>
      <c r="D17" s="23">
        <v>0</v>
      </c>
      <c r="E17">
        <f aca="true" t="shared" si="0" ref="E17:E29">C17*D17</f>
        <v>0</v>
      </c>
      <c r="F17" s="10">
        <f aca="true" t="shared" si="1" ref="F17:F29">(E17*Rain_Event/12)*7.48</f>
        <v>0</v>
      </c>
      <c r="G17" s="17"/>
      <c r="H17" s="25"/>
      <c r="I17" s="25"/>
      <c r="J17" s="25"/>
      <c r="K17" s="25"/>
      <c r="L17" s="10">
        <f aca="true" t="shared" si="2" ref="L17:L29">IF(SUM(H17:K17)&gt;F17,F17,SUM(H17:K17))</f>
        <v>0</v>
      </c>
      <c r="M17" s="6">
        <f aca="true" t="shared" si="3" ref="M17:M29">IF(F17=0,0,L17/F17)</f>
        <v>0</v>
      </c>
    </row>
    <row r="18" spans="1:13" ht="12.75">
      <c r="A18" t="s">
        <v>2</v>
      </c>
      <c r="B18" s="23"/>
      <c r="C18" s="23"/>
      <c r="D18" s="23"/>
      <c r="E18">
        <f t="shared" si="0"/>
        <v>0</v>
      </c>
      <c r="F18" s="10">
        <f t="shared" si="1"/>
        <v>0</v>
      </c>
      <c r="G18" s="17"/>
      <c r="H18" s="25"/>
      <c r="I18" s="25"/>
      <c r="J18" s="25"/>
      <c r="K18" s="25"/>
      <c r="L18" s="10">
        <f t="shared" si="2"/>
        <v>0</v>
      </c>
      <c r="M18" s="6">
        <f t="shared" si="3"/>
        <v>0</v>
      </c>
    </row>
    <row r="19" spans="1:13" ht="12.75">
      <c r="A19" t="s">
        <v>3</v>
      </c>
      <c r="B19" s="23"/>
      <c r="C19" s="23"/>
      <c r="D19" s="23"/>
      <c r="E19">
        <f t="shared" si="0"/>
        <v>0</v>
      </c>
      <c r="F19" s="10">
        <f t="shared" si="1"/>
        <v>0</v>
      </c>
      <c r="G19" s="17"/>
      <c r="H19" s="25"/>
      <c r="I19" s="25"/>
      <c r="J19" s="25"/>
      <c r="K19" s="25"/>
      <c r="L19" s="10">
        <f t="shared" si="2"/>
        <v>0</v>
      </c>
      <c r="M19" s="6">
        <f t="shared" si="3"/>
        <v>0</v>
      </c>
    </row>
    <row r="20" spans="1:13" ht="12.75">
      <c r="A20" t="s">
        <v>4</v>
      </c>
      <c r="B20" s="23"/>
      <c r="C20" s="23"/>
      <c r="D20" s="23"/>
      <c r="E20">
        <f t="shared" si="0"/>
        <v>0</v>
      </c>
      <c r="F20" s="10">
        <f t="shared" si="1"/>
        <v>0</v>
      </c>
      <c r="G20" s="17"/>
      <c r="H20" s="25"/>
      <c r="I20" s="25"/>
      <c r="J20" s="25"/>
      <c r="K20" s="25"/>
      <c r="L20" s="10">
        <f t="shared" si="2"/>
        <v>0</v>
      </c>
      <c r="M20" s="6">
        <f t="shared" si="3"/>
        <v>0</v>
      </c>
    </row>
    <row r="21" spans="1:13" ht="12.75">
      <c r="A21" t="s">
        <v>6</v>
      </c>
      <c r="B21" s="23"/>
      <c r="C21" s="23"/>
      <c r="D21" s="23"/>
      <c r="E21">
        <f t="shared" si="0"/>
        <v>0</v>
      </c>
      <c r="F21" s="10">
        <f t="shared" si="1"/>
        <v>0</v>
      </c>
      <c r="G21" s="17"/>
      <c r="H21" s="25"/>
      <c r="I21" s="25"/>
      <c r="J21" s="25"/>
      <c r="K21" s="25"/>
      <c r="L21" s="10">
        <f t="shared" si="2"/>
        <v>0</v>
      </c>
      <c r="M21" s="6">
        <f t="shared" si="3"/>
        <v>0</v>
      </c>
    </row>
    <row r="22" spans="1:13" ht="12.75">
      <c r="A22" t="s">
        <v>12</v>
      </c>
      <c r="B22" s="23"/>
      <c r="C22" s="23"/>
      <c r="D22" s="23"/>
      <c r="E22">
        <f t="shared" si="0"/>
        <v>0</v>
      </c>
      <c r="F22" s="10">
        <f t="shared" si="1"/>
        <v>0</v>
      </c>
      <c r="G22" s="17"/>
      <c r="H22" s="25"/>
      <c r="I22" s="25"/>
      <c r="J22" s="25"/>
      <c r="K22" s="25"/>
      <c r="L22" s="10">
        <f t="shared" si="2"/>
        <v>0</v>
      </c>
      <c r="M22" s="6">
        <f t="shared" si="3"/>
        <v>0</v>
      </c>
    </row>
    <row r="23" spans="1:13" ht="12.75">
      <c r="A23" t="s">
        <v>15</v>
      </c>
      <c r="B23" s="23"/>
      <c r="C23" s="23"/>
      <c r="D23" s="23"/>
      <c r="E23">
        <f t="shared" si="0"/>
        <v>0</v>
      </c>
      <c r="F23" s="10">
        <f t="shared" si="1"/>
        <v>0</v>
      </c>
      <c r="G23" s="17"/>
      <c r="H23" s="25"/>
      <c r="I23" s="25"/>
      <c r="J23" s="25"/>
      <c r="K23" s="25"/>
      <c r="L23" s="10">
        <f t="shared" si="2"/>
        <v>0</v>
      </c>
      <c r="M23" s="6">
        <f t="shared" si="3"/>
        <v>0</v>
      </c>
    </row>
    <row r="24" spans="1:13" ht="12.75">
      <c r="A24" t="s">
        <v>16</v>
      </c>
      <c r="B24" s="23"/>
      <c r="C24" s="23"/>
      <c r="D24" s="23"/>
      <c r="E24">
        <f t="shared" si="0"/>
        <v>0</v>
      </c>
      <c r="F24" s="10">
        <f t="shared" si="1"/>
        <v>0</v>
      </c>
      <c r="G24" s="17"/>
      <c r="H24" s="25"/>
      <c r="I24" s="25"/>
      <c r="J24" s="25"/>
      <c r="K24" s="25"/>
      <c r="L24" s="10">
        <f t="shared" si="2"/>
        <v>0</v>
      </c>
      <c r="M24" s="6">
        <f t="shared" si="3"/>
        <v>0</v>
      </c>
    </row>
    <row r="25" spans="1:13" ht="12.75">
      <c r="A25" t="s">
        <v>17</v>
      </c>
      <c r="B25" s="23"/>
      <c r="C25" s="23"/>
      <c r="D25" s="23"/>
      <c r="E25">
        <f t="shared" si="0"/>
        <v>0</v>
      </c>
      <c r="F25" s="10">
        <f t="shared" si="1"/>
        <v>0</v>
      </c>
      <c r="G25" s="17"/>
      <c r="H25" s="25"/>
      <c r="I25" s="25"/>
      <c r="J25" s="25"/>
      <c r="K25" s="25"/>
      <c r="L25" s="10">
        <f t="shared" si="2"/>
        <v>0</v>
      </c>
      <c r="M25" s="6">
        <f t="shared" si="3"/>
        <v>0</v>
      </c>
    </row>
    <row r="26" spans="1:13" ht="12.75">
      <c r="A26" t="s">
        <v>18</v>
      </c>
      <c r="B26" s="23"/>
      <c r="C26" s="23"/>
      <c r="D26" s="23"/>
      <c r="E26">
        <f t="shared" si="0"/>
        <v>0</v>
      </c>
      <c r="F26" s="10">
        <f t="shared" si="1"/>
        <v>0</v>
      </c>
      <c r="G26" s="17"/>
      <c r="H26" s="25"/>
      <c r="I26" s="25"/>
      <c r="J26" s="25"/>
      <c r="K26" s="25"/>
      <c r="L26" s="10">
        <f t="shared" si="2"/>
        <v>0</v>
      </c>
      <c r="M26" s="6">
        <f t="shared" si="3"/>
        <v>0</v>
      </c>
    </row>
    <row r="27" spans="1:13" ht="12.75">
      <c r="A27" t="s">
        <v>19</v>
      </c>
      <c r="B27" s="23"/>
      <c r="C27" s="23"/>
      <c r="D27" s="23"/>
      <c r="E27">
        <f t="shared" si="0"/>
        <v>0</v>
      </c>
      <c r="F27" s="10">
        <f t="shared" si="1"/>
        <v>0</v>
      </c>
      <c r="G27" s="17"/>
      <c r="H27" s="25"/>
      <c r="I27" s="25"/>
      <c r="J27" s="25"/>
      <c r="K27" s="25"/>
      <c r="L27" s="10">
        <f t="shared" si="2"/>
        <v>0</v>
      </c>
      <c r="M27" s="6">
        <f t="shared" si="3"/>
        <v>0</v>
      </c>
    </row>
    <row r="28" spans="1:13" ht="12.75">
      <c r="A28" t="s">
        <v>20</v>
      </c>
      <c r="B28" s="23"/>
      <c r="C28" s="23"/>
      <c r="D28" s="23"/>
      <c r="E28">
        <f t="shared" si="0"/>
        <v>0</v>
      </c>
      <c r="F28" s="10">
        <f t="shared" si="1"/>
        <v>0</v>
      </c>
      <c r="G28" s="17"/>
      <c r="H28" s="25"/>
      <c r="I28" s="25"/>
      <c r="J28" s="25"/>
      <c r="K28" s="25"/>
      <c r="L28" s="10">
        <f t="shared" si="2"/>
        <v>0</v>
      </c>
      <c r="M28" s="6">
        <f t="shared" si="3"/>
        <v>0</v>
      </c>
    </row>
    <row r="29" spans="5:13" ht="12.75">
      <c r="E29">
        <f t="shared" si="0"/>
        <v>0</v>
      </c>
      <c r="F29" s="10">
        <f t="shared" si="1"/>
        <v>0</v>
      </c>
      <c r="G29" s="17"/>
      <c r="H29" s="25"/>
      <c r="I29" s="25"/>
      <c r="J29" s="25"/>
      <c r="K29" s="25"/>
      <c r="L29" s="10">
        <f t="shared" si="2"/>
        <v>0</v>
      </c>
      <c r="M29" s="6">
        <f t="shared" si="3"/>
        <v>0</v>
      </c>
    </row>
  </sheetData>
  <sheetProtection sheet="1" objects="1" scenarios="1"/>
  <mergeCells count="2">
    <mergeCell ref="A3:M3"/>
    <mergeCell ref="A5:M5"/>
  </mergeCells>
  <conditionalFormatting sqref="B9">
    <cfRule type="cellIs" priority="1" dxfId="0" operator="equal" stopIfTrue="1">
      <formula>"Supporting"</formula>
    </cfRule>
    <cfRule type="cellIs" priority="2" dxfId="1" operator="equal" stopIfTrue="1">
      <formula>"Impacted"</formula>
    </cfRule>
    <cfRule type="cellIs" priority="3" dxfId="2" operator="equal" stopIfTrue="1">
      <formula>"Non-Supporting"</formula>
    </cfRule>
  </conditionalFormatting>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F26"/>
  <sheetViews>
    <sheetView workbookViewId="0" topLeftCell="A1">
      <selection activeCell="G21" sqref="G21"/>
    </sheetView>
  </sheetViews>
  <sheetFormatPr defaultColWidth="9.140625" defaultRowHeight="12.75"/>
  <cols>
    <col min="1" max="1" width="18.421875" style="0" customWidth="1"/>
    <col min="5" max="5" width="10.57421875" style="0" bestFit="1" customWidth="1"/>
    <col min="6" max="6" width="13.00390625" style="0" customWidth="1"/>
  </cols>
  <sheetData>
    <row r="2" ht="12.75">
      <c r="A2" s="1" t="s">
        <v>29</v>
      </c>
    </row>
    <row r="4" spans="1:6" ht="25.5" customHeight="1">
      <c r="A4" s="14" t="s">
        <v>30</v>
      </c>
      <c r="B4" s="14"/>
      <c r="C4" s="14"/>
      <c r="D4" s="14"/>
      <c r="E4" s="14"/>
      <c r="F4" s="14"/>
    </row>
    <row r="5" spans="1:6" ht="12.75" customHeight="1">
      <c r="A5" s="7"/>
      <c r="B5" s="7"/>
      <c r="C5" s="7"/>
      <c r="D5" s="7"/>
      <c r="E5" s="7"/>
      <c r="F5" s="7"/>
    </row>
    <row r="6" spans="2:4" ht="12.75">
      <c r="B6" t="s">
        <v>31</v>
      </c>
      <c r="C6" t="s">
        <v>32</v>
      </c>
      <c r="D6" t="s">
        <v>33</v>
      </c>
    </row>
    <row r="7" spans="1:4" ht="12.75">
      <c r="A7" t="s">
        <v>29</v>
      </c>
      <c r="B7">
        <v>55</v>
      </c>
      <c r="C7">
        <v>1</v>
      </c>
      <c r="D7">
        <f>B7*C7</f>
        <v>55</v>
      </c>
    </row>
    <row r="12" ht="12.75">
      <c r="A12" s="1" t="s">
        <v>27</v>
      </c>
    </row>
    <row r="14" spans="1:6" ht="66" customHeight="1">
      <c r="A14" s="14" t="s">
        <v>57</v>
      </c>
      <c r="B14" s="14"/>
      <c r="C14" s="14"/>
      <c r="D14" s="14"/>
      <c r="E14" s="14"/>
      <c r="F14" s="14"/>
    </row>
    <row r="16" spans="2:5" ht="12.75">
      <c r="B16" t="s">
        <v>35</v>
      </c>
      <c r="C16" t="s">
        <v>36</v>
      </c>
      <c r="D16" t="s">
        <v>38</v>
      </c>
      <c r="E16" t="s">
        <v>37</v>
      </c>
    </row>
    <row r="17" spans="1:5" ht="12.75">
      <c r="A17" t="s">
        <v>55</v>
      </c>
      <c r="B17">
        <v>7</v>
      </c>
      <c r="C17">
        <v>10</v>
      </c>
      <c r="D17" s="8">
        <f>3.5/12</f>
        <v>0.2916666666666667</v>
      </c>
      <c r="E17" s="9">
        <f aca="true" t="shared" si="0" ref="E17:E22">7.48*B17*C17*D17</f>
        <v>152.7166666666667</v>
      </c>
    </row>
    <row r="18" spans="1:5" ht="12.75">
      <c r="A18" t="s">
        <v>56</v>
      </c>
      <c r="B18">
        <v>5</v>
      </c>
      <c r="C18">
        <v>20</v>
      </c>
      <c r="D18">
        <f>1/12</f>
        <v>0.08333333333333333</v>
      </c>
      <c r="E18" s="9">
        <f t="shared" si="0"/>
        <v>62.33333333333334</v>
      </c>
    </row>
    <row r="19" spans="1:5" ht="12.75">
      <c r="A19" t="s">
        <v>34</v>
      </c>
      <c r="E19" s="9">
        <f t="shared" si="0"/>
        <v>0</v>
      </c>
    </row>
    <row r="20" spans="1:5" ht="12.75">
      <c r="A20" t="s">
        <v>39</v>
      </c>
      <c r="E20" s="9">
        <f t="shared" si="0"/>
        <v>0</v>
      </c>
    </row>
    <row r="21" spans="1:5" ht="12.75">
      <c r="A21" t="s">
        <v>40</v>
      </c>
      <c r="E21" s="9">
        <f t="shared" si="0"/>
        <v>0</v>
      </c>
    </row>
    <row r="22" spans="1:5" ht="12.75">
      <c r="A22" t="s">
        <v>41</v>
      </c>
      <c r="E22" s="9">
        <f t="shared" si="0"/>
        <v>0</v>
      </c>
    </row>
    <row r="26" ht="12.75">
      <c r="A26" s="3"/>
    </row>
  </sheetData>
  <mergeCells count="2">
    <mergeCell ref="A4:F4"/>
    <mergeCell ref="A14:F1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NASA/GSFC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creed</dc:creator>
  <cp:keywords/>
  <dc:description/>
  <cp:lastModifiedBy>creed</cp:lastModifiedBy>
  <cp:lastPrinted>2002-04-19T14:05:44Z</cp:lastPrinted>
  <dcterms:created xsi:type="dcterms:W3CDTF">2002-03-18T15:17:57Z</dcterms:created>
  <dcterms:modified xsi:type="dcterms:W3CDTF">2003-05-08T19:09:08Z</dcterms:modified>
  <cp:category/>
  <cp:version/>
  <cp:contentType/>
  <cp:contentStatus/>
</cp:coreProperties>
</file>